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116" sheetId="1" r:id="rId1"/>
    <sheet name="117" sheetId="2" r:id="rId2"/>
    <sheet name="118" sheetId="3" r:id="rId3"/>
    <sheet name="119" sheetId="4" r:id="rId4"/>
  </sheets>
  <definedNames/>
  <calcPr fullCalcOnLoad="1"/>
</workbook>
</file>

<file path=xl/sharedStrings.xml><?xml version="1.0" encoding="utf-8"?>
<sst xmlns="http://schemas.openxmlformats.org/spreadsheetml/2006/main" count="170" uniqueCount="140">
  <si>
    <t>NỘI DUNG CHI</t>
  </si>
  <si>
    <t>TỔNG SỐ THU</t>
  </si>
  <si>
    <t>TỔNG SỐ CHI</t>
  </si>
  <si>
    <t>I. Các khoản thu xã hưởng 100%</t>
  </si>
  <si>
    <t>I. Chi đầu tư phát triển</t>
  </si>
  <si>
    <t>II. Chi thường xuyên</t>
  </si>
  <si>
    <t xml:space="preserve">III. Thu bổ sung </t>
  </si>
  <si>
    <t>- Bổ sung cân đối</t>
  </si>
  <si>
    <t>- Bổ sung có mục tiêu</t>
  </si>
  <si>
    <r>
      <t xml:space="preserve">II. Các khoản thu phân chia theo tỷ lệ </t>
    </r>
    <r>
      <rPr>
        <vertAlign val="superscript"/>
        <sz val="14"/>
        <rFont val="Times New Roman"/>
        <family val="1"/>
      </rPr>
      <t>(1)</t>
    </r>
  </si>
  <si>
    <t>STT</t>
  </si>
  <si>
    <t>NỘI DUNG</t>
  </si>
  <si>
    <t>THU NSX</t>
  </si>
  <si>
    <t>A</t>
  </si>
  <si>
    <t>B</t>
  </si>
  <si>
    <t>TỔNG THU</t>
  </si>
  <si>
    <t>I</t>
  </si>
  <si>
    <t xml:space="preserve">Các khoản thu 100% </t>
  </si>
  <si>
    <t>Phí, lệ phí</t>
  </si>
  <si>
    <t>Thu từ quỹ đất công ích, hoa lợi công sản khác</t>
  </si>
  <si>
    <t>Thu từ hoạt động kinh tế và sự nghiệp</t>
  </si>
  <si>
    <t>Thu phạt, tịch thu khác theo quy định</t>
  </si>
  <si>
    <t>Thu từ tài sản được xác lập quyền sở hữu của nhà nước theo quy định</t>
  </si>
  <si>
    <t>Đóng góp của nhân dân theo quy định</t>
  </si>
  <si>
    <t>Đóng góp tự nguyện của các tổ chức, cá nhân</t>
  </si>
  <si>
    <t>Thu khác</t>
  </si>
  <si>
    <t>II</t>
  </si>
  <si>
    <t>Các khoản thu phân chia theo tỷ lệ phần trăm (%)</t>
  </si>
  <si>
    <t>Các khoản thu phân chia</t>
  </si>
  <si>
    <t>- Thuế sử dụng đất phi nông nghiệp</t>
  </si>
  <si>
    <t>- Thuế sử dụng đất nông nghiệp thu từ hộ gia đình</t>
  </si>
  <si>
    <t>- Lệ phí môn bài thu từ cá nhân, hộ kinh doanh</t>
  </si>
  <si>
    <t>- Lệ phí trước bạ nhà, đất</t>
  </si>
  <si>
    <t>2</t>
  </si>
  <si>
    <t>Các khoản thu phân chia khác do cấp tỉnh quy định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</si>
  <si>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</si>
  <si>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</si>
  <si>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</si>
  <si>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</si>
  <si>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</si>
  <si>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</si>
  <si>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</si>
  <si>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</si>
  <si>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- Thu bổ sung cân đối</t>
  </si>
  <si>
    <t>- Thu bổ sung có mục tiêu</t>
  </si>
  <si>
    <t>TỔNG SỐ</t>
  </si>
  <si>
    <t>THƯỜNG XUYÊN</t>
  </si>
  <si>
    <t>1=2+3</t>
  </si>
  <si>
    <t>TỔNG CHI</t>
  </si>
  <si>
    <t xml:space="preserve">Trong đó 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</si>
  <si>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</si>
  <si>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</si>
  <si>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</si>
  <si>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</si>
  <si>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</si>
  <si>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</si>
  <si>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</si>
  <si>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</si>
  <si>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</si>
  <si>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</si>
  <si>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Chi khác</t>
  </si>
  <si>
    <t>Dự phòng ngân sách</t>
  </si>
  <si>
    <t>Tên công trình</t>
  </si>
  <si>
    <t>Thời gian khởi công - hoàn thành</t>
  </si>
  <si>
    <t>Tổng dự toán được duyệt</t>
  </si>
  <si>
    <t>Tổng số</t>
  </si>
  <si>
    <t>Trong đó thanh toán khối lượng năm trước</t>
  </si>
  <si>
    <t>Chia theo nguồn vốn</t>
  </si>
  <si>
    <t>Trong đó nguồn đóng góp của dân</t>
  </si>
  <si>
    <t>Nguồn cân đối ngân sách</t>
  </si>
  <si>
    <t>Nguồn đóng góp</t>
  </si>
  <si>
    <t>Đơn vị: đồng</t>
  </si>
  <si>
    <t>UBND XÃ HOÀI MỸ</t>
  </si>
  <si>
    <t>Chi công tác dân quân tự vệ, ANTT</t>
  </si>
  <si>
    <t>Đơn vị:  1000 đồng</t>
  </si>
  <si>
    <t>Biểu số 116/CK TC-NSNN</t>
  </si>
  <si>
    <t xml:space="preserve">NỘI DUNG </t>
  </si>
  <si>
    <t>QUYẾT TOÁN</t>
  </si>
  <si>
    <t>III. Chi chuyển nguồn của ngân sách xã sang năm sau (nếu có)</t>
  </si>
  <si>
    <t>IV. Chi nộp trả ngân sách cấp trên</t>
  </si>
  <si>
    <t>IV. Thu kết dư ngân sách năm trước</t>
  </si>
  <si>
    <t>V. Thu viện trợ</t>
  </si>
  <si>
    <t>VI. Thu chuyển nguồn từ năm trước sang của ngân sách xã (nếu có)</t>
  </si>
  <si>
    <t>Kết dư ngân sách</t>
  </si>
  <si>
    <t>Biểu số 117/CK TC-NSNN</t>
  </si>
  <si>
    <t>THU 
NSNN</t>
  </si>
  <si>
    <t>SO SÁNH</t>
  </si>
  <si>
    <t>Thu tiền sử dụng đất</t>
  </si>
  <si>
    <t>Biểu số 118/CK TC-NSNN</t>
  </si>
  <si>
    <t>ĐẦU TƯ
 PHÁT TRIỂN</t>
  </si>
  <si>
    <t>5=3/1</t>
  </si>
  <si>
    <t>6=4/2</t>
  </si>
  <si>
    <t>SO SÁNH QT/DT (%)</t>
  </si>
  <si>
    <t>7=4/1</t>
  </si>
  <si>
    <t>8=5/2</t>
  </si>
  <si>
    <t>9=6/3</t>
  </si>
  <si>
    <t>Chi chuyển nguồn ngân sách sang năm sau</t>
  </si>
  <si>
    <t xml:space="preserve">
</t>
  </si>
  <si>
    <t>Biểu số 119/CK TC-NSNN</t>
  </si>
  <si>
    <t>V. Chi khác</t>
  </si>
  <si>
    <t>VI. Dự phòng chi</t>
  </si>
  <si>
    <t>Nguồn thu tiền sử dụng đất</t>
  </si>
  <si>
    <t>Chi nộp trả ngân sách cấp trên</t>
  </si>
  <si>
    <t>Giá trị thực hiện đến 31/12/2020</t>
  </si>
  <si>
    <t>Tuyến từ nhà Lấn đến Trạm bơm Mỹ Thọ</t>
  </si>
  <si>
    <t>Nguồn hỗ trợ địa phương phát triển đất trồng lúa</t>
  </si>
  <si>
    <t>Trường Mẫu giáo Hoài Mỹ; HM: Nhà lớp học 02 tầng 08 phòng</t>
  </si>
  <si>
    <t>Nguồn vốn nhân dân đóng góp</t>
  </si>
  <si>
    <t>QUYẾT TOÁN THU NGÂN SÁCH XÃ NĂM 2021</t>
  </si>
  <si>
    <t>(Quyết toán đã được Hội đồng nhân dân xã Hoài Mỹ Khóa XIII, kỳ họp thứ 04, phê duyệt ngày 14/7/2021)</t>
  </si>
  <si>
    <t>CÂN ĐỐI QUYẾT TOÁN NGÂN SÁCH XÃ NĂM 2021</t>
  </si>
  <si>
    <t xml:space="preserve"> QUYẾT TOÁN CHI NGÂN SÁCH XÃ NĂM 2021</t>
  </si>
  <si>
    <t>(Quyết toán đã được Hội đồng nhân dân xã Hoài Mỹ khóa XIII, kỳ họp thứ 04, phê duyệt ngày 14/7/2021)</t>
  </si>
  <si>
    <t>DỰ TOÁN NĂM 2021</t>
  </si>
  <si>
    <t>QUYẾT TOÁN CHI ĐẦU TƯ PHÁT TRIỂN(1) NĂM 2021</t>
  </si>
  <si>
    <t>Giá trị đã thanh toán năm 2021</t>
  </si>
  <si>
    <t>Vốn ngân sách tỉnh hỗ trợ thực hiện kiên cố hóa kênh mương</t>
  </si>
  <si>
    <t>Kiên cố hóa kênh mương tuyến từ Cống cây khế đến cống qua đường xóm 01</t>
  </si>
  <si>
    <t>Kiên cố hóa kênh mương tuyến từ nhà văn hóa đến bình hạ thế</t>
  </si>
  <si>
    <t>Kiên cố hóa kênh mương tuyến từ ngã ba Xuân Vinh đến xi phông Xuân Vinh</t>
  </si>
  <si>
    <t>Kiên cố hóa kênh mương tuyến từ Cống hộp đến nhà Sơn</t>
  </si>
  <si>
    <t>Kiên cố hóa kênh mương tuyến từ nhà Lợi đến giáp đường ĐT 639</t>
  </si>
  <si>
    <t>Kiên cố hóa kênh mương tuyến từ nhà Háo đến cống qua đường UBND xã</t>
  </si>
  <si>
    <t>Nâng cấp, mở rộng tuyến mương Hòa Bình, xã Hoài Mỹ</t>
  </si>
  <si>
    <t>Trạm bơm Khánh Trạch đến xi phông Mỹ Thọ</t>
  </si>
  <si>
    <t>Đắp bờ cản ngăn mặn phục vụ sản xuất vụ hè thu</t>
  </si>
  <si>
    <t>Nạo vét mương Hòa Bình, xã Hoài Mỹ</t>
  </si>
  <si>
    <t>Tuyến Trạm bơm Gò Dứa đến Trạm điện Mỹ Khánh</t>
  </si>
  <si>
    <t>Tuyến xi phông Mỹ Thọ đến Đập Thống Nhất</t>
  </si>
  <si>
    <t>Tuyến nhà Lấn đến nhà Hoàng</t>
  </si>
  <si>
    <t>Vốn ngân sách thị xã hỗ trợ</t>
  </si>
  <si>
    <t>Hệ thống điện chiếu sáng đoạn từ Cống Khiêm đến Định Công</t>
  </si>
  <si>
    <t>Nguồn ngân sách thị xã BSMT Bia di tích Tàu không số Lộ Diêu</t>
  </si>
  <si>
    <t>Thảm nhựa tuyến đường từ ngã ba Trạm y tế đến điểm đầu lên di tích Trạm phẩu Xuân Vinh; HM: Tuyến đường từ cổng chào thôn Xuân Vinhđến ngã ba đường lên Trạm phẩu</t>
  </si>
  <si>
    <t>Bồi thường, hỗ trợ và tái định cư do GPMB để XD khu dân cư xã Hoài Mỹ, Thị xã Hoài Nhơn</t>
  </si>
  <si>
    <t>Tuyến đường Hóc Tranh Định Công đi Hà Xuyên Công Lương; HM: Di dời tuyến ống cấp nước D90mm</t>
  </si>
  <si>
    <t>Cổng chào xã Hoài Mỹ</t>
  </si>
  <si>
    <t>Biểu tượng xã anh hùng</t>
  </si>
  <si>
    <t>Hệ thống điện chiếu sáng (đoạn từ ngã ba Định Công đến ngã ba Công Lương), xã Hoài Mỹ;HM: Đoạn từ ngã ba Định Công đến cuối thôn Mỹ Thọ</t>
  </si>
  <si>
    <t>Cứng hóa đường nội đồng tuyến đường từ nhà Du- đường liên xã; tuyến Gò Vàng- nhà Đạt; tuyến nhà Hoàng- Khánh Trạch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</si>
</sst>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_(* #,##0_);_(* \(#,##0\);_(* &quot;-&quot;??_);_(@_)"/>
    <numFmt numFmtId="179" formatCode="#,##0;[Red]#,##0"/>
    <numFmt numFmtId="180" formatCode="#,##0.00;[Red]#,##0.00"/>
    <numFmt numFmtId="181" formatCode="0.00;[Red]0.00"/>
    <numFmt numFmtId="182" formatCode="#,##0.0;[Red]#,##0.0"/>
    <numFmt numFmtId="183" formatCode="_(* #,##0.0_);_(* \(#,##0.0\);_(* &quot;-&quot;??_);_(@_)"/>
    <numFmt numFmtId="184" formatCode="0.000"/>
    <numFmt numFmtId="185" formatCode="_-* #,##0.000\ _₫_-;\-* #,##0.000\ _₫_-;_-* &quot;-&quot;??\ _₫_-;_-@_-"/>
    <numFmt numFmtId="186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Arial"/>
      <family val="2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mbria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right"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7" fillId="0" borderId="10" xfId="42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177" fontId="8" fillId="0" borderId="12" xfId="42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177" fontId="8" fillId="0" borderId="16" xfId="42" applyNumberFormat="1" applyFont="1" applyBorder="1" applyAlignment="1">
      <alignment horizontal="center" wrapText="1"/>
    </xf>
    <xf numFmtId="3" fontId="9" fillId="0" borderId="12" xfId="42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7" fontId="5" fillId="0" borderId="17" xfId="42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77" fontId="5" fillId="0" borderId="19" xfId="42" applyNumberFormat="1" applyFont="1" applyBorder="1" applyAlignment="1">
      <alignment vertical="center" wrapText="1"/>
    </xf>
    <xf numFmtId="179" fontId="5" fillId="0" borderId="17" xfId="42" applyNumberFormat="1" applyFont="1" applyBorder="1" applyAlignment="1">
      <alignment horizontal="right" vertical="center" wrapText="1"/>
    </xf>
    <xf numFmtId="179" fontId="4" fillId="0" borderId="20" xfId="42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9" fontId="4" fillId="0" borderId="12" xfId="42" applyNumberFormat="1" applyFont="1" applyBorder="1" applyAlignment="1">
      <alignment vertical="center" wrapText="1"/>
    </xf>
    <xf numFmtId="179" fontId="5" fillId="0" borderId="12" xfId="42" applyNumberFormat="1" applyFont="1" applyBorder="1" applyAlignment="1">
      <alignment vertical="center" wrapText="1"/>
    </xf>
    <xf numFmtId="179" fontId="4" fillId="0" borderId="16" xfId="42" applyNumberFormat="1" applyFont="1" applyBorder="1" applyAlignment="1">
      <alignment vertical="center" wrapText="1"/>
    </xf>
    <xf numFmtId="179" fontId="4" fillId="0" borderId="12" xfId="42" applyNumberFormat="1" applyFont="1" applyBorder="1" applyAlignment="1">
      <alignment horizontal="right" vertical="center" wrapText="1"/>
    </xf>
    <xf numFmtId="179" fontId="5" fillId="0" borderId="12" xfId="42" applyNumberFormat="1" applyFont="1" applyBorder="1" applyAlignment="1">
      <alignment horizontal="right" vertical="center" wrapText="1"/>
    </xf>
    <xf numFmtId="179" fontId="4" fillId="0" borderId="14" xfId="0" applyNumberFormat="1" applyFont="1" applyBorder="1" applyAlignment="1">
      <alignment horizontal="right" vertical="top" wrapText="1"/>
    </xf>
    <xf numFmtId="179" fontId="5" fillId="0" borderId="17" xfId="42" applyNumberFormat="1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179" fontId="71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77" fontId="7" fillId="0" borderId="11" xfId="42" applyNumberFormat="1" applyFont="1" applyBorder="1" applyAlignment="1">
      <alignment horizontal="center" wrapText="1"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177" fontId="7" fillId="0" borderId="12" xfId="42" applyNumberFormat="1" applyFont="1" applyBorder="1" applyAlignment="1">
      <alignment horizontal="center" wrapText="1"/>
    </xf>
    <xf numFmtId="0" fontId="67" fillId="0" borderId="16" xfId="0" applyFont="1" applyBorder="1" applyAlignment="1">
      <alignment/>
    </xf>
    <xf numFmtId="179" fontId="67" fillId="0" borderId="12" xfId="42" applyNumberFormat="1" applyFont="1" applyBorder="1" applyAlignment="1">
      <alignment horizontal="right"/>
    </xf>
    <xf numFmtId="179" fontId="7" fillId="0" borderId="12" xfId="42" applyNumberFormat="1" applyFont="1" applyBorder="1" applyAlignment="1">
      <alignment horizontal="right" wrapText="1"/>
    </xf>
    <xf numFmtId="179" fontId="67" fillId="0" borderId="16" xfId="42" applyNumberFormat="1" applyFont="1" applyBorder="1" applyAlignment="1">
      <alignment horizontal="right"/>
    </xf>
    <xf numFmtId="179" fontId="7" fillId="0" borderId="10" xfId="42" applyNumberFormat="1" applyFont="1" applyBorder="1" applyAlignment="1">
      <alignment horizontal="right" wrapText="1"/>
    </xf>
    <xf numFmtId="179" fontId="7" fillId="0" borderId="11" xfId="42" applyNumberFormat="1" applyFont="1" applyBorder="1" applyAlignment="1">
      <alignment horizontal="right" wrapText="1"/>
    </xf>
    <xf numFmtId="180" fontId="67" fillId="0" borderId="10" xfId="42" applyNumberFormat="1" applyFont="1" applyBorder="1" applyAlignment="1">
      <alignment horizontal="right"/>
    </xf>
    <xf numFmtId="180" fontId="67" fillId="0" borderId="11" xfId="42" applyNumberFormat="1" applyFont="1" applyBorder="1" applyAlignment="1">
      <alignment horizontal="right"/>
    </xf>
    <xf numFmtId="180" fontId="67" fillId="0" borderId="12" xfId="42" applyNumberFormat="1" applyFont="1" applyBorder="1" applyAlignment="1">
      <alignment horizontal="right"/>
    </xf>
    <xf numFmtId="180" fontId="67" fillId="0" borderId="16" xfId="42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177" fontId="12" fillId="0" borderId="11" xfId="42" applyNumberFormat="1" applyFont="1" applyBorder="1" applyAlignment="1">
      <alignment horizontal="center" vertical="top" wrapText="1"/>
    </xf>
    <xf numFmtId="177" fontId="11" fillId="0" borderId="11" xfId="42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177" fontId="2" fillId="0" borderId="10" xfId="42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177" fontId="64" fillId="0" borderId="11" xfId="42" applyNumberFormat="1" applyFont="1" applyBorder="1" applyAlignment="1">
      <alignment/>
    </xf>
    <xf numFmtId="179" fontId="64" fillId="0" borderId="11" xfId="42" applyNumberFormat="1" applyFont="1" applyBorder="1" applyAlignment="1">
      <alignment/>
    </xf>
    <xf numFmtId="0" fontId="64" fillId="0" borderId="16" xfId="0" applyFont="1" applyBorder="1" applyAlignment="1">
      <alignment horizontal="center"/>
    </xf>
    <xf numFmtId="0" fontId="64" fillId="0" borderId="16" xfId="0" applyFont="1" applyBorder="1" applyAlignment="1">
      <alignment wrapText="1"/>
    </xf>
    <xf numFmtId="179" fontId="72" fillId="0" borderId="10" xfId="42" applyNumberFormat="1" applyFont="1" applyBorder="1" applyAlignment="1">
      <alignment/>
    </xf>
    <xf numFmtId="179" fontId="72" fillId="0" borderId="10" xfId="42" applyNumberFormat="1" applyFont="1" applyBorder="1" applyAlignment="1">
      <alignment horizontal="right"/>
    </xf>
    <xf numFmtId="179" fontId="64" fillId="0" borderId="23" xfId="42" applyNumberFormat="1" applyFont="1" applyBorder="1" applyAlignment="1">
      <alignment/>
    </xf>
    <xf numFmtId="179" fontId="67" fillId="0" borderId="23" xfId="42" applyNumberFormat="1" applyFont="1" applyBorder="1" applyAlignment="1">
      <alignment/>
    </xf>
    <xf numFmtId="180" fontId="73" fillId="0" borderId="23" xfId="42" applyNumberFormat="1" applyFont="1" applyBorder="1" applyAlignment="1">
      <alignment/>
    </xf>
    <xf numFmtId="180" fontId="72" fillId="0" borderId="10" xfId="42" applyNumberFormat="1" applyFont="1" applyBorder="1" applyAlignment="1">
      <alignment/>
    </xf>
    <xf numFmtId="178" fontId="13" fillId="0" borderId="11" xfId="42" applyNumberFormat="1" applyFont="1" applyBorder="1" applyAlignment="1">
      <alignment horizontal="center"/>
    </xf>
    <xf numFmtId="177" fontId="12" fillId="0" borderId="12" xfId="42" applyNumberFormat="1" applyFont="1" applyBorder="1" applyAlignment="1">
      <alignment horizontal="center" vertical="center" wrapText="1"/>
    </xf>
    <xf numFmtId="177" fontId="11" fillId="0" borderId="12" xfId="42" applyNumberFormat="1" applyFont="1" applyBorder="1" applyAlignment="1">
      <alignment horizontal="center" vertical="center" wrapText="1"/>
    </xf>
    <xf numFmtId="179" fontId="64" fillId="0" borderId="12" xfId="42" applyNumberFormat="1" applyFont="1" applyBorder="1" applyAlignment="1">
      <alignment vertical="center"/>
    </xf>
    <xf numFmtId="180" fontId="73" fillId="0" borderId="12" xfId="42" applyNumberFormat="1" applyFont="1" applyBorder="1" applyAlignment="1">
      <alignment vertical="center"/>
    </xf>
    <xf numFmtId="179" fontId="67" fillId="0" borderId="12" xfId="42" applyNumberFormat="1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16" xfId="0" applyFont="1" applyBorder="1" applyAlignment="1">
      <alignment vertical="center"/>
    </xf>
    <xf numFmtId="179" fontId="64" fillId="0" borderId="16" xfId="42" applyNumberFormat="1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180" fontId="73" fillId="0" borderId="16" xfId="42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vertical="top" wrapText="1"/>
    </xf>
    <xf numFmtId="178" fontId="11" fillId="0" borderId="12" xfId="42" applyNumberFormat="1" applyFont="1" applyBorder="1" applyAlignment="1">
      <alignment vertical="center" wrapText="1"/>
    </xf>
    <xf numFmtId="178" fontId="11" fillId="0" borderId="12" xfId="42" applyNumberFormat="1" applyFont="1" applyBorder="1" applyAlignment="1">
      <alignment vertical="center"/>
    </xf>
    <xf numFmtId="178" fontId="11" fillId="0" borderId="12" xfId="42" applyNumberFormat="1" applyFont="1" applyBorder="1" applyAlignment="1">
      <alignment vertical="top" wrapText="1"/>
    </xf>
    <xf numFmtId="178" fontId="11" fillId="0" borderId="12" xfId="42" applyNumberFormat="1" applyFont="1" applyBorder="1" applyAlignment="1">
      <alignment/>
    </xf>
    <xf numFmtId="178" fontId="12" fillId="0" borderId="12" xfId="42" applyNumberFormat="1" applyFont="1" applyBorder="1" applyAlignment="1">
      <alignment vertical="center" wrapText="1"/>
    </xf>
    <xf numFmtId="178" fontId="11" fillId="0" borderId="16" xfId="42" applyNumberFormat="1" applyFont="1" applyBorder="1" applyAlignment="1">
      <alignment vertical="center"/>
    </xf>
    <xf numFmtId="0" fontId="65" fillId="0" borderId="12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179" fontId="70" fillId="0" borderId="12" xfId="42" applyNumberFormat="1" applyFont="1" applyBorder="1" applyAlignment="1">
      <alignment horizontal="right"/>
    </xf>
    <xf numFmtId="178" fontId="12" fillId="0" borderId="12" xfId="0" applyNumberFormat="1" applyFont="1" applyBorder="1" applyAlignment="1">
      <alignment vertical="center" wrapText="1"/>
    </xf>
    <xf numFmtId="177" fontId="5" fillId="0" borderId="17" xfId="42" applyNumberFormat="1" applyFont="1" applyBorder="1" applyAlignment="1">
      <alignment horizontal="right" vertical="center" wrapText="1"/>
    </xf>
    <xf numFmtId="0" fontId="41" fillId="0" borderId="24" xfId="0" applyFont="1" applyBorder="1" applyAlignment="1">
      <alignment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77" fontId="41" fillId="0" borderId="24" xfId="42" applyNumberFormat="1" applyFont="1" applyBorder="1" applyAlignment="1">
      <alignment horizontal="center" wrapText="1"/>
    </xf>
    <xf numFmtId="177" fontId="41" fillId="0" borderId="24" xfId="42" applyNumberFormat="1" applyFont="1" applyBorder="1" applyAlignment="1">
      <alignment horizontal="center" vertical="center" wrapText="1"/>
    </xf>
    <xf numFmtId="0" fontId="74" fillId="0" borderId="24" xfId="0" applyFont="1" applyBorder="1" applyAlignment="1">
      <alignment vertical="center" wrapText="1"/>
    </xf>
    <xf numFmtId="0" fontId="46" fillId="0" borderId="27" xfId="0" applyFont="1" applyBorder="1" applyAlignment="1">
      <alignment wrapText="1"/>
    </xf>
    <xf numFmtId="3" fontId="9" fillId="0" borderId="16" xfId="42" applyNumberFormat="1" applyFont="1" applyBorder="1" applyAlignment="1">
      <alignment vertical="center"/>
    </xf>
    <xf numFmtId="0" fontId="41" fillId="0" borderId="24" xfId="0" applyFont="1" applyBorder="1" applyAlignment="1">
      <alignment horizontal="right" vertical="center" wrapText="1"/>
    </xf>
    <xf numFmtId="177" fontId="75" fillId="0" borderId="24" xfId="42" applyNumberFormat="1" applyFont="1" applyBorder="1" applyAlignment="1">
      <alignment horizontal="right" vertical="center"/>
    </xf>
    <xf numFmtId="177" fontId="47" fillId="0" borderId="24" xfId="42" applyNumberFormat="1" applyFont="1" applyBorder="1" applyAlignment="1">
      <alignment horizontal="right" vertical="center" wrapText="1"/>
    </xf>
    <xf numFmtId="177" fontId="41" fillId="0" borderId="24" xfId="42" applyNumberFormat="1" applyFont="1" applyBorder="1" applyAlignment="1">
      <alignment horizontal="right" vertical="center" wrapText="1"/>
    </xf>
    <xf numFmtId="177" fontId="15" fillId="33" borderId="12" xfId="42" applyNumberFormat="1" applyFont="1" applyFill="1" applyBorder="1" applyAlignment="1">
      <alignment horizontal="right" vertical="center" wrapText="1"/>
    </xf>
    <xf numFmtId="177" fontId="47" fillId="0" borderId="27" xfId="42" applyNumberFormat="1" applyFont="1" applyBorder="1" applyAlignment="1">
      <alignment horizontal="right" vertical="center" wrapText="1"/>
    </xf>
    <xf numFmtId="177" fontId="12" fillId="0" borderId="11" xfId="42" applyNumberFormat="1" applyFont="1" applyBorder="1" applyAlignment="1">
      <alignment vertical="top" wrapText="1"/>
    </xf>
    <xf numFmtId="177" fontId="3" fillId="0" borderId="12" xfId="42" applyNumberFormat="1" applyFont="1" applyBorder="1" applyAlignment="1">
      <alignment horizontal="center" vertical="center" wrapText="1"/>
    </xf>
    <xf numFmtId="177" fontId="12" fillId="0" borderId="12" xfId="42" applyNumberFormat="1" applyFont="1" applyBorder="1" applyAlignment="1">
      <alignment vertical="top" wrapText="1"/>
    </xf>
    <xf numFmtId="177" fontId="12" fillId="0" borderId="12" xfId="42" applyNumberFormat="1" applyFont="1" applyBorder="1" applyAlignment="1">
      <alignment vertical="center" wrapText="1"/>
    </xf>
    <xf numFmtId="177" fontId="15" fillId="33" borderId="16" xfId="42" applyNumberFormat="1" applyFont="1" applyFill="1" applyBorder="1" applyAlignment="1">
      <alignment horizontal="right" vertical="center" wrapText="1"/>
    </xf>
    <xf numFmtId="177" fontId="3" fillId="0" borderId="16" xfId="42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right" vertical="top" wrapText="1"/>
    </xf>
    <xf numFmtId="0" fontId="70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6.140625" style="2" customWidth="1"/>
    <col min="2" max="2" width="33.140625" style="2" customWidth="1"/>
    <col min="3" max="3" width="48.57421875" style="2" customWidth="1"/>
    <col min="4" max="4" width="33.00390625" style="2" customWidth="1"/>
    <col min="5" max="16384" width="9.140625" style="2" customWidth="1"/>
  </cols>
  <sheetData>
    <row r="1" spans="1:4" ht="18.75">
      <c r="A1" s="4" t="s">
        <v>72</v>
      </c>
      <c r="B1" s="5"/>
      <c r="D1" s="5" t="s">
        <v>75</v>
      </c>
    </row>
    <row r="2" spans="1:2" ht="18.75">
      <c r="A2" s="6"/>
      <c r="B2" s="1"/>
    </row>
    <row r="3" spans="1:4" ht="18.75">
      <c r="A3" s="143" t="s">
        <v>110</v>
      </c>
      <c r="B3" s="143"/>
      <c r="C3" s="143"/>
      <c r="D3" s="143"/>
    </row>
    <row r="4" spans="1:4" ht="18.75">
      <c r="A4" s="144" t="s">
        <v>109</v>
      </c>
      <c r="B4" s="144"/>
      <c r="C4" s="144"/>
      <c r="D4" s="144"/>
    </row>
    <row r="5" ht="19.5" thickBot="1">
      <c r="D5" s="14" t="s">
        <v>71</v>
      </c>
    </row>
    <row r="6" spans="1:4" ht="28.5" customHeight="1" thickBot="1">
      <c r="A6" s="41" t="s">
        <v>76</v>
      </c>
      <c r="B6" s="42" t="s">
        <v>77</v>
      </c>
      <c r="C6" s="42" t="s">
        <v>0</v>
      </c>
      <c r="D6" s="42" t="s">
        <v>77</v>
      </c>
    </row>
    <row r="7" spans="1:4" ht="24.75" customHeight="1">
      <c r="A7" s="20" t="s">
        <v>1</v>
      </c>
      <c r="B7" s="48">
        <f>B8+B9+B10+B13+B15</f>
        <v>19006402400</v>
      </c>
      <c r="C7" s="21" t="s">
        <v>2</v>
      </c>
      <c r="D7" s="40">
        <f>D8+D9+D10+D11+D12+D13</f>
        <v>19006402400</v>
      </c>
    </row>
    <row r="8" spans="1:4" s="3" customFormat="1" ht="25.5" customHeight="1">
      <c r="A8" s="33" t="s">
        <v>3</v>
      </c>
      <c r="B8" s="43">
        <v>524181350</v>
      </c>
      <c r="C8" s="34" t="s">
        <v>4</v>
      </c>
      <c r="D8" s="49">
        <v>8312782000</v>
      </c>
    </row>
    <row r="9" spans="1:4" s="3" customFormat="1" ht="30.75" customHeight="1">
      <c r="A9" s="33" t="s">
        <v>9</v>
      </c>
      <c r="B9" s="43">
        <v>2721873667</v>
      </c>
      <c r="C9" s="34" t="s">
        <v>5</v>
      </c>
      <c r="D9" s="49">
        <v>8084981530</v>
      </c>
    </row>
    <row r="10" spans="1:4" s="3" customFormat="1" ht="37.5">
      <c r="A10" s="22" t="s">
        <v>6</v>
      </c>
      <c r="B10" s="46">
        <f>B11+B12</f>
        <v>13882622000</v>
      </c>
      <c r="C10" s="23" t="s">
        <v>78</v>
      </c>
      <c r="D10" s="39">
        <v>409131410</v>
      </c>
    </row>
    <row r="11" spans="1:4" s="3" customFormat="1" ht="36" customHeight="1">
      <c r="A11" s="22" t="s">
        <v>7</v>
      </c>
      <c r="B11" s="47">
        <v>4550000000</v>
      </c>
      <c r="C11" s="34" t="s">
        <v>79</v>
      </c>
      <c r="D11" s="120">
        <v>2054507460</v>
      </c>
    </row>
    <row r="12" spans="1:4" s="3" customFormat="1" ht="27" customHeight="1">
      <c r="A12" s="22" t="s">
        <v>8</v>
      </c>
      <c r="B12" s="47">
        <v>9332622000</v>
      </c>
      <c r="C12" s="116" t="s">
        <v>99</v>
      </c>
      <c r="D12" s="120">
        <v>10000000</v>
      </c>
    </row>
    <row r="13" spans="1:4" s="3" customFormat="1" ht="36.75" customHeight="1">
      <c r="A13" s="33" t="s">
        <v>80</v>
      </c>
      <c r="B13" s="43"/>
      <c r="C13" s="117" t="s">
        <v>100</v>
      </c>
      <c r="D13" s="120">
        <v>135000000</v>
      </c>
    </row>
    <row r="14" spans="1:4" s="3" customFormat="1" ht="30" customHeight="1">
      <c r="A14" s="33" t="s">
        <v>81</v>
      </c>
      <c r="B14" s="44"/>
      <c r="C14" s="34"/>
      <c r="D14" s="35"/>
    </row>
    <row r="15" spans="1:4" s="3" customFormat="1" ht="42.75" customHeight="1">
      <c r="A15" s="36" t="s">
        <v>82</v>
      </c>
      <c r="B15" s="45">
        <v>1877725383</v>
      </c>
      <c r="C15" s="37"/>
      <c r="D15" s="38"/>
    </row>
    <row r="16" spans="1:4" ht="27" customHeight="1">
      <c r="A16" s="51" t="s">
        <v>83</v>
      </c>
      <c r="B16" s="52">
        <f>B7-D7</f>
        <v>0</v>
      </c>
      <c r="C16" s="50"/>
      <c r="D16" s="50"/>
    </row>
  </sheetData>
  <sheetProtection/>
  <mergeCells count="2">
    <mergeCell ref="A3:D3"/>
    <mergeCell ref="A4:D4"/>
  </mergeCells>
  <printOptions/>
  <pageMargins left="0.5" right="0.25" top="0.75" bottom="0.2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F38" sqref="F38"/>
    </sheetView>
  </sheetViews>
  <sheetFormatPr defaultColWidth="9.140625" defaultRowHeight="15"/>
  <cols>
    <col min="1" max="1" width="5.57421875" style="7" customWidth="1"/>
    <col min="2" max="2" width="46.421875" style="7" customWidth="1"/>
    <col min="3" max="3" width="10.140625" style="7" customWidth="1"/>
    <col min="4" max="4" width="19.421875" style="7" customWidth="1"/>
    <col min="5" max="5" width="10.7109375" style="7" customWidth="1"/>
    <col min="6" max="6" width="17.7109375" style="7" customWidth="1"/>
    <col min="7" max="7" width="12.00390625" style="7" customWidth="1"/>
    <col min="8" max="8" width="16.8515625" style="7" customWidth="1"/>
    <col min="9" max="16384" width="9.140625" style="7" customWidth="1"/>
  </cols>
  <sheetData>
    <row r="1" spans="1:8" ht="38.25" customHeight="1">
      <c r="A1" s="145" t="s">
        <v>72</v>
      </c>
      <c r="B1" s="145"/>
      <c r="G1" s="146" t="s">
        <v>84</v>
      </c>
      <c r="H1" s="146"/>
    </row>
    <row r="2" ht="16.5">
      <c r="A2" s="10"/>
    </row>
    <row r="3" spans="1:8" ht="16.5">
      <c r="A3" s="148" t="s">
        <v>108</v>
      </c>
      <c r="B3" s="148"/>
      <c r="C3" s="148"/>
      <c r="D3" s="148"/>
      <c r="E3" s="148"/>
      <c r="F3" s="148"/>
      <c r="G3" s="148"/>
      <c r="H3" s="148"/>
    </row>
    <row r="4" spans="1:8" ht="18.75">
      <c r="A4" s="144" t="s">
        <v>109</v>
      </c>
      <c r="B4" s="144"/>
      <c r="C4" s="144"/>
      <c r="D4" s="144"/>
      <c r="E4" s="144"/>
      <c r="F4" s="144"/>
      <c r="G4" s="144"/>
      <c r="H4" s="144"/>
    </row>
    <row r="5" ht="16.5">
      <c r="H5" s="14" t="s">
        <v>71</v>
      </c>
    </row>
    <row r="6" spans="1:8" ht="16.5">
      <c r="A6" s="149" t="s">
        <v>10</v>
      </c>
      <c r="B6" s="149" t="s">
        <v>11</v>
      </c>
      <c r="C6" s="150" t="s">
        <v>113</v>
      </c>
      <c r="D6" s="150"/>
      <c r="E6" s="147" t="s">
        <v>77</v>
      </c>
      <c r="F6" s="147"/>
      <c r="G6" s="147" t="s">
        <v>86</v>
      </c>
      <c r="H6" s="147"/>
    </row>
    <row r="7" spans="1:8" ht="34.5" customHeight="1">
      <c r="A7" s="149"/>
      <c r="B7" s="149"/>
      <c r="C7" s="8" t="s">
        <v>85</v>
      </c>
      <c r="D7" s="12" t="s">
        <v>12</v>
      </c>
      <c r="E7" s="53" t="s">
        <v>85</v>
      </c>
      <c r="F7" s="54" t="s">
        <v>12</v>
      </c>
      <c r="G7" s="55" t="s">
        <v>85</v>
      </c>
      <c r="H7" s="54" t="s">
        <v>12</v>
      </c>
    </row>
    <row r="8" spans="1:8" ht="16.5">
      <c r="A8" s="9" t="s">
        <v>13</v>
      </c>
      <c r="B8" s="9" t="s">
        <v>14</v>
      </c>
      <c r="C8" s="9">
        <v>1</v>
      </c>
      <c r="D8" s="9">
        <v>2</v>
      </c>
      <c r="E8" s="84">
        <v>3</v>
      </c>
      <c r="F8" s="84">
        <v>4</v>
      </c>
      <c r="G8" s="84" t="s">
        <v>90</v>
      </c>
      <c r="H8" s="84" t="s">
        <v>91</v>
      </c>
    </row>
    <row r="9" spans="1:8" ht="16.5">
      <c r="A9" s="9"/>
      <c r="B9" s="8" t="s">
        <v>15</v>
      </c>
      <c r="C9" s="9"/>
      <c r="D9" s="17">
        <f>D10+D19+D29+D30+D28</f>
        <v>15576391000</v>
      </c>
      <c r="E9" s="17">
        <f>E10+E19+E28+E30</f>
        <v>0</v>
      </c>
      <c r="F9" s="69">
        <f>F10+F19+F28+F29+F30</f>
        <v>19006402400</v>
      </c>
      <c r="G9" s="56"/>
      <c r="H9" s="71">
        <f>F9/D9*100</f>
        <v>122.0205784510674</v>
      </c>
    </row>
    <row r="10" spans="1:8" ht="24.75" customHeight="1">
      <c r="A10" s="57" t="s">
        <v>16</v>
      </c>
      <c r="B10" s="58" t="s">
        <v>17</v>
      </c>
      <c r="C10" s="24"/>
      <c r="D10" s="59">
        <f>SUM(D11:D18)</f>
        <v>750000000</v>
      </c>
      <c r="E10" s="59">
        <f>SUM(E11:E18)</f>
        <v>0</v>
      </c>
      <c r="F10" s="70">
        <f>SUM(F11:F18)</f>
        <v>524181350</v>
      </c>
      <c r="G10" s="60"/>
      <c r="H10" s="72">
        <f aca="true" t="shared" si="0" ref="H10:H32">F10/D10*100</f>
        <v>69.89084666666666</v>
      </c>
    </row>
    <row r="11" spans="1:8" ht="24.75" customHeight="1">
      <c r="A11" s="25"/>
      <c r="B11" s="26" t="s">
        <v>18</v>
      </c>
      <c r="C11" s="25"/>
      <c r="D11" s="27">
        <v>70000000</v>
      </c>
      <c r="E11" s="61"/>
      <c r="F11" s="66">
        <v>50670000</v>
      </c>
      <c r="G11" s="61"/>
      <c r="H11" s="73">
        <f t="shared" si="0"/>
        <v>72.38571428571429</v>
      </c>
    </row>
    <row r="12" spans="1:8" ht="24.75" customHeight="1">
      <c r="A12" s="25"/>
      <c r="B12" s="26" t="s">
        <v>19</v>
      </c>
      <c r="C12" s="25"/>
      <c r="D12" s="27">
        <v>321000000</v>
      </c>
      <c r="E12" s="61"/>
      <c r="F12" s="66">
        <v>286661170</v>
      </c>
      <c r="G12" s="61"/>
      <c r="H12" s="73">
        <f t="shared" si="0"/>
        <v>89.30254517133956</v>
      </c>
    </row>
    <row r="13" spans="1:8" ht="24.75" customHeight="1">
      <c r="A13" s="25"/>
      <c r="B13" s="26" t="s">
        <v>20</v>
      </c>
      <c r="C13" s="25"/>
      <c r="D13" s="27"/>
      <c r="E13" s="61"/>
      <c r="F13" s="66"/>
      <c r="G13" s="61"/>
      <c r="H13" s="73"/>
    </row>
    <row r="14" spans="1:8" ht="24.75" customHeight="1">
      <c r="A14" s="25"/>
      <c r="B14" s="26" t="s">
        <v>21</v>
      </c>
      <c r="C14" s="25"/>
      <c r="D14" s="27">
        <v>70000000</v>
      </c>
      <c r="E14" s="61"/>
      <c r="F14" s="66">
        <v>88271100</v>
      </c>
      <c r="G14" s="61"/>
      <c r="H14" s="73">
        <f t="shared" si="0"/>
        <v>126.10157142857143</v>
      </c>
    </row>
    <row r="15" spans="1:8" ht="34.5" customHeight="1">
      <c r="A15" s="25"/>
      <c r="B15" s="26" t="s">
        <v>22</v>
      </c>
      <c r="C15" s="25"/>
      <c r="D15" s="27"/>
      <c r="E15" s="61"/>
      <c r="F15" s="66"/>
      <c r="G15" s="61"/>
      <c r="H15" s="73"/>
    </row>
    <row r="16" spans="1:8" ht="24.75" customHeight="1">
      <c r="A16" s="25"/>
      <c r="B16" s="26" t="s">
        <v>23</v>
      </c>
      <c r="C16" s="25"/>
      <c r="D16" s="27"/>
      <c r="E16" s="61"/>
      <c r="F16" s="66"/>
      <c r="G16" s="61"/>
      <c r="H16" s="73"/>
    </row>
    <row r="17" spans="1:8" ht="24.75" customHeight="1">
      <c r="A17" s="25"/>
      <c r="B17" s="26" t="s">
        <v>24</v>
      </c>
      <c r="C17" s="25"/>
      <c r="D17" s="27">
        <v>284000000</v>
      </c>
      <c r="E17" s="61"/>
      <c r="F17" s="66">
        <v>74844000</v>
      </c>
      <c r="G17" s="61"/>
      <c r="H17" s="73">
        <f t="shared" si="0"/>
        <v>26.353521126760565</v>
      </c>
    </row>
    <row r="18" spans="1:8" ht="24.75" customHeight="1">
      <c r="A18" s="25"/>
      <c r="B18" s="26" t="s">
        <v>25</v>
      </c>
      <c r="C18" s="25"/>
      <c r="D18" s="27">
        <v>5000000</v>
      </c>
      <c r="E18" s="61"/>
      <c r="F18" s="66">
        <v>23735080</v>
      </c>
      <c r="G18" s="61"/>
      <c r="H18" s="73">
        <f t="shared" si="0"/>
        <v>474.70160000000004</v>
      </c>
    </row>
    <row r="19" spans="1:8" ht="32.25" customHeight="1">
      <c r="A19" s="62" t="s">
        <v>26</v>
      </c>
      <c r="B19" s="63" t="s">
        <v>27</v>
      </c>
      <c r="C19" s="25"/>
      <c r="D19" s="64">
        <f>D20+D25+D26</f>
        <v>1717000000</v>
      </c>
      <c r="E19" s="64">
        <f>E20+E25+E26</f>
        <v>0</v>
      </c>
      <c r="F19" s="67">
        <f>F20+F25+F26</f>
        <v>2721873667</v>
      </c>
      <c r="G19" s="61"/>
      <c r="H19" s="73">
        <f t="shared" si="0"/>
        <v>158.52496604542807</v>
      </c>
    </row>
    <row r="20" spans="1:8" ht="24.75" customHeight="1">
      <c r="A20" s="25">
        <v>1</v>
      </c>
      <c r="B20" s="26" t="s">
        <v>28</v>
      </c>
      <c r="C20" s="25"/>
      <c r="D20" s="27">
        <f>SUM(D21:D24)</f>
        <v>96000000</v>
      </c>
      <c r="E20" s="27">
        <f>SUM(E21:E24)</f>
        <v>0</v>
      </c>
      <c r="F20" s="27">
        <f>SUM(F21:F24)</f>
        <v>81977649</v>
      </c>
      <c r="G20" s="61"/>
      <c r="H20" s="73">
        <f t="shared" si="0"/>
        <v>85.393384375</v>
      </c>
    </row>
    <row r="21" spans="1:8" ht="24.75" customHeight="1">
      <c r="A21" s="25"/>
      <c r="B21" s="26" t="s">
        <v>29</v>
      </c>
      <c r="C21" s="25"/>
      <c r="D21" s="27">
        <v>3000000</v>
      </c>
      <c r="E21" s="61"/>
      <c r="F21" s="66"/>
      <c r="G21" s="61"/>
      <c r="H21" s="73"/>
    </row>
    <row r="22" spans="1:8" ht="33.75" customHeight="1">
      <c r="A22" s="25"/>
      <c r="B22" s="26" t="s">
        <v>30</v>
      </c>
      <c r="C22" s="25"/>
      <c r="D22" s="27"/>
      <c r="E22" s="61"/>
      <c r="F22" s="66"/>
      <c r="G22" s="61"/>
      <c r="H22" s="73"/>
    </row>
    <row r="23" spans="1:8" ht="24.75" customHeight="1">
      <c r="A23" s="25"/>
      <c r="B23" s="26" t="s">
        <v>31</v>
      </c>
      <c r="C23" s="25"/>
      <c r="D23" s="27">
        <v>33000000</v>
      </c>
      <c r="E23" s="61"/>
      <c r="F23" s="66">
        <v>30000000</v>
      </c>
      <c r="G23" s="61"/>
      <c r="H23" s="73">
        <f t="shared" si="0"/>
        <v>90.9090909090909</v>
      </c>
    </row>
    <row r="24" spans="1:8" ht="24.75" customHeight="1">
      <c r="A24" s="25"/>
      <c r="B24" s="26" t="s">
        <v>32</v>
      </c>
      <c r="C24" s="25"/>
      <c r="D24" s="27">
        <v>60000000</v>
      </c>
      <c r="E24" s="61"/>
      <c r="F24" s="66">
        <v>51977649</v>
      </c>
      <c r="G24" s="61"/>
      <c r="H24" s="73">
        <f t="shared" si="0"/>
        <v>86.629415</v>
      </c>
    </row>
    <row r="25" spans="1:8" ht="31.5" customHeight="1">
      <c r="A25" s="25" t="s">
        <v>33</v>
      </c>
      <c r="B25" s="26" t="s">
        <v>34</v>
      </c>
      <c r="C25" s="25"/>
      <c r="D25" s="27">
        <v>121000000</v>
      </c>
      <c r="E25" s="61"/>
      <c r="F25" s="66">
        <v>64896018</v>
      </c>
      <c r="G25" s="61"/>
      <c r="H25" s="73">
        <f t="shared" si="0"/>
        <v>53.633072727272726</v>
      </c>
    </row>
    <row r="26" spans="1:8" ht="31.5" customHeight="1">
      <c r="A26" s="25">
        <v>3</v>
      </c>
      <c r="B26" s="26" t="s">
        <v>87</v>
      </c>
      <c r="C26" s="25"/>
      <c r="D26" s="27">
        <v>1500000000</v>
      </c>
      <c r="E26" s="61"/>
      <c r="F26" s="66">
        <v>2575000000</v>
      </c>
      <c r="G26" s="61"/>
      <c r="H26" s="73">
        <f t="shared" si="0"/>
        <v>171.66666666666666</v>
      </c>
    </row>
    <row r="27" spans="1:8" ht="32.25" customHeight="1">
      <c r="A27" s="62" t="s">
        <v>35</v>
      </c>
      <c r="B27" s="63" t="s">
        <v>36</v>
      </c>
      <c r="C27" s="25"/>
      <c r="D27" s="27"/>
      <c r="E27" s="61"/>
      <c r="F27" s="66"/>
      <c r="G27" s="61"/>
      <c r="H27" s="73"/>
    </row>
    <row r="28" spans="1:8" ht="24.75" customHeight="1">
      <c r="A28" s="62" t="s">
        <v>37</v>
      </c>
      <c r="B28" s="63" t="s">
        <v>38</v>
      </c>
      <c r="C28" s="25"/>
      <c r="D28" s="64">
        <v>2603590000</v>
      </c>
      <c r="E28" s="64"/>
      <c r="F28" s="67">
        <v>1877725383</v>
      </c>
      <c r="G28" s="61"/>
      <c r="H28" s="73">
        <f t="shared" si="0"/>
        <v>72.1206250984218</v>
      </c>
    </row>
    <row r="29" spans="1:8" ht="24.75" customHeight="1">
      <c r="A29" s="62" t="s">
        <v>39</v>
      </c>
      <c r="B29" s="63" t="s">
        <v>40</v>
      </c>
      <c r="C29" s="25"/>
      <c r="D29" s="64"/>
      <c r="E29" s="61"/>
      <c r="F29" s="118"/>
      <c r="G29" s="61"/>
      <c r="H29" s="73"/>
    </row>
    <row r="30" spans="1:8" ht="24.75" customHeight="1">
      <c r="A30" s="62" t="s">
        <v>41</v>
      </c>
      <c r="B30" s="63" t="s">
        <v>42</v>
      </c>
      <c r="C30" s="25"/>
      <c r="D30" s="64">
        <f>D31+D32</f>
        <v>10505801000</v>
      </c>
      <c r="E30" s="64">
        <f>E31+E32</f>
        <v>0</v>
      </c>
      <c r="F30" s="67">
        <f>F31+F32</f>
        <v>13882622000</v>
      </c>
      <c r="G30" s="61"/>
      <c r="H30" s="73">
        <f t="shared" si="0"/>
        <v>132.14244206605474</v>
      </c>
    </row>
    <row r="31" spans="1:8" ht="24.75" customHeight="1">
      <c r="A31" s="25"/>
      <c r="B31" s="26" t="s">
        <v>43</v>
      </c>
      <c r="C31" s="25"/>
      <c r="D31" s="27">
        <v>4550000000</v>
      </c>
      <c r="E31" s="61"/>
      <c r="F31" s="66">
        <v>4550000000</v>
      </c>
      <c r="G31" s="61"/>
      <c r="H31" s="73">
        <f t="shared" si="0"/>
        <v>100</v>
      </c>
    </row>
    <row r="32" spans="1:8" ht="24.75" customHeight="1">
      <c r="A32" s="28"/>
      <c r="B32" s="29" t="s">
        <v>44</v>
      </c>
      <c r="C32" s="28"/>
      <c r="D32" s="30">
        <v>5955801000</v>
      </c>
      <c r="E32" s="65"/>
      <c r="F32" s="68">
        <v>9332622000</v>
      </c>
      <c r="G32" s="65"/>
      <c r="H32" s="74">
        <f t="shared" si="0"/>
        <v>156.6980159343806</v>
      </c>
    </row>
  </sheetData>
  <sheetProtection/>
  <mergeCells count="9">
    <mergeCell ref="A1:B1"/>
    <mergeCell ref="G1:H1"/>
    <mergeCell ref="E6:F6"/>
    <mergeCell ref="G6:H6"/>
    <mergeCell ref="A3:H3"/>
    <mergeCell ref="A4:H4"/>
    <mergeCell ref="A6:A7"/>
    <mergeCell ref="B6:B7"/>
    <mergeCell ref="C6:D6"/>
  </mergeCells>
  <printOptions/>
  <pageMargins left="0.5" right="0.25" top="0.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5.00390625" style="7" customWidth="1"/>
    <col min="2" max="2" width="23.8515625" style="7" customWidth="1"/>
    <col min="3" max="3" width="16.421875" style="7" customWidth="1"/>
    <col min="4" max="4" width="15.421875" style="7" customWidth="1"/>
    <col min="5" max="5" width="15.00390625" style="7" customWidth="1"/>
    <col min="6" max="6" width="13.57421875" style="7" customWidth="1"/>
    <col min="7" max="7" width="13.00390625" style="7" customWidth="1"/>
    <col min="8" max="8" width="13.421875" style="7" customWidth="1"/>
    <col min="9" max="9" width="9.140625" style="7" customWidth="1"/>
    <col min="10" max="10" width="9.421875" style="7" customWidth="1"/>
    <col min="11" max="11" width="11.00390625" style="7" customWidth="1"/>
    <col min="12" max="16384" width="9.140625" style="7" customWidth="1"/>
  </cols>
  <sheetData>
    <row r="1" spans="1:11" ht="24" customHeight="1">
      <c r="A1" s="145" t="s">
        <v>72</v>
      </c>
      <c r="B1" s="145"/>
      <c r="I1" s="146" t="s">
        <v>88</v>
      </c>
      <c r="J1" s="146"/>
      <c r="K1" s="146"/>
    </row>
    <row r="2" spans="1:11" ht="16.5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6.5">
      <c r="A3" s="152" t="s">
        <v>112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ht="16.5">
      <c r="K4" s="14" t="s">
        <v>71</v>
      </c>
    </row>
    <row r="5" spans="1:11" s="13" customFormat="1" ht="16.5">
      <c r="A5" s="153" t="s">
        <v>10</v>
      </c>
      <c r="B5" s="153" t="s">
        <v>11</v>
      </c>
      <c r="C5" s="153" t="s">
        <v>113</v>
      </c>
      <c r="D5" s="153"/>
      <c r="E5" s="153"/>
      <c r="F5" s="151" t="s">
        <v>77</v>
      </c>
      <c r="G5" s="151"/>
      <c r="H5" s="151"/>
      <c r="I5" s="151" t="s">
        <v>92</v>
      </c>
      <c r="J5" s="151"/>
      <c r="K5" s="151"/>
    </row>
    <row r="6" spans="1:11" s="13" customFormat="1" ht="63">
      <c r="A6" s="153"/>
      <c r="B6" s="153"/>
      <c r="C6" s="83" t="s">
        <v>45</v>
      </c>
      <c r="D6" s="83" t="s">
        <v>89</v>
      </c>
      <c r="E6" s="83" t="s">
        <v>46</v>
      </c>
      <c r="F6" s="83" t="s">
        <v>45</v>
      </c>
      <c r="G6" s="83" t="s">
        <v>89</v>
      </c>
      <c r="H6" s="83" t="s">
        <v>46</v>
      </c>
      <c r="I6" s="83" t="s">
        <v>45</v>
      </c>
      <c r="J6" s="83" t="s">
        <v>89</v>
      </c>
      <c r="K6" s="83" t="s">
        <v>46</v>
      </c>
    </row>
    <row r="7" spans="1:11" ht="16.5">
      <c r="A7" s="9" t="s">
        <v>13</v>
      </c>
      <c r="B7" s="9" t="s">
        <v>14</v>
      </c>
      <c r="C7" s="11" t="s">
        <v>47</v>
      </c>
      <c r="D7" s="9">
        <v>2</v>
      </c>
      <c r="E7" s="9">
        <v>3</v>
      </c>
      <c r="F7" s="86">
        <v>4</v>
      </c>
      <c r="G7" s="86">
        <v>5</v>
      </c>
      <c r="H7" s="86">
        <v>6</v>
      </c>
      <c r="I7" s="86" t="s">
        <v>93</v>
      </c>
      <c r="J7" s="84" t="s">
        <v>94</v>
      </c>
      <c r="K7" s="84" t="s">
        <v>95</v>
      </c>
    </row>
    <row r="8" spans="1:11" ht="16.5">
      <c r="A8" s="75"/>
      <c r="B8" s="76" t="s">
        <v>48</v>
      </c>
      <c r="C8" s="85">
        <f>D8+E8</f>
        <v>15576391000</v>
      </c>
      <c r="D8" s="85">
        <f>SUM(D10:D23)</f>
        <v>8312782000</v>
      </c>
      <c r="E8" s="85">
        <f>SUM(E10:E23)</f>
        <v>7263609000</v>
      </c>
      <c r="F8" s="91">
        <f>G8+H8</f>
        <v>19006402400</v>
      </c>
      <c r="G8" s="92">
        <f>SUM(G10:G24)</f>
        <v>8312782000</v>
      </c>
      <c r="H8" s="91">
        <f>SUM(H10:H24)</f>
        <v>10693620400</v>
      </c>
      <c r="I8" s="96">
        <f>F8/C8*100</f>
        <v>122.0205784510674</v>
      </c>
      <c r="J8" s="96">
        <f>G8/D8*100</f>
        <v>100</v>
      </c>
      <c r="K8" s="96">
        <f>H8/E8*100</f>
        <v>147.22186174944164</v>
      </c>
    </row>
    <row r="9" spans="1:11" ht="16.5">
      <c r="A9" s="77"/>
      <c r="B9" s="78" t="s">
        <v>49</v>
      </c>
      <c r="C9" s="79">
        <f>D9+E9</f>
        <v>0</v>
      </c>
      <c r="D9" s="80"/>
      <c r="E9" s="80"/>
      <c r="F9" s="87"/>
      <c r="G9" s="88"/>
      <c r="H9" s="88"/>
      <c r="I9" s="93"/>
      <c r="J9" s="94"/>
      <c r="K9" s="95"/>
    </row>
    <row r="10" spans="1:11" ht="16.5">
      <c r="A10" s="81">
        <v>1</v>
      </c>
      <c r="B10" s="82" t="s">
        <v>50</v>
      </c>
      <c r="C10" s="98">
        <f>E10</f>
        <v>30000000</v>
      </c>
      <c r="D10" s="99">
        <v>30930000</v>
      </c>
      <c r="E10" s="99">
        <v>30000000</v>
      </c>
      <c r="F10" s="100">
        <f>H10</f>
        <v>29536000</v>
      </c>
      <c r="G10" s="100">
        <v>30930000</v>
      </c>
      <c r="H10" s="100">
        <v>29536000</v>
      </c>
      <c r="I10" s="101">
        <f>F10/C10*100</f>
        <v>98.45333333333333</v>
      </c>
      <c r="J10" s="102"/>
      <c r="K10" s="101">
        <f>H10/E10*100</f>
        <v>98.45333333333333</v>
      </c>
    </row>
    <row r="11" spans="1:11" ht="30">
      <c r="A11" s="81">
        <v>2</v>
      </c>
      <c r="B11" s="82" t="s">
        <v>51</v>
      </c>
      <c r="C11" s="98">
        <f aca="true" t="shared" si="0" ref="C11:C23">E11</f>
        <v>0</v>
      </c>
      <c r="D11" s="99"/>
      <c r="E11" s="99"/>
      <c r="F11" s="100">
        <f aca="true" t="shared" si="1" ref="F11:F24">H11</f>
        <v>0</v>
      </c>
      <c r="G11" s="100"/>
      <c r="H11" s="100"/>
      <c r="I11" s="101"/>
      <c r="J11" s="102"/>
      <c r="K11" s="101"/>
    </row>
    <row r="12" spans="1:11" ht="16.5">
      <c r="A12" s="81">
        <v>3</v>
      </c>
      <c r="B12" s="82" t="s">
        <v>52</v>
      </c>
      <c r="C12" s="98">
        <f t="shared" si="0"/>
        <v>5000000</v>
      </c>
      <c r="D12" s="99"/>
      <c r="E12" s="99">
        <v>5000000</v>
      </c>
      <c r="F12" s="100">
        <f t="shared" si="1"/>
        <v>0</v>
      </c>
      <c r="G12" s="100"/>
      <c r="H12" s="100"/>
      <c r="I12" s="101">
        <f>F12/C12*100</f>
        <v>0</v>
      </c>
      <c r="J12" s="102"/>
      <c r="K12" s="101">
        <f aca="true" t="shared" si="2" ref="K12:K22">H12/E12*100</f>
        <v>0</v>
      </c>
    </row>
    <row r="13" spans="1:11" ht="16.5">
      <c r="A13" s="81">
        <v>4</v>
      </c>
      <c r="B13" s="82" t="s">
        <v>53</v>
      </c>
      <c r="C13" s="98">
        <f t="shared" si="0"/>
        <v>85000000</v>
      </c>
      <c r="D13" s="99"/>
      <c r="E13" s="99">
        <v>85000000</v>
      </c>
      <c r="F13" s="100">
        <f t="shared" si="1"/>
        <v>88750000</v>
      </c>
      <c r="G13" s="100"/>
      <c r="H13" s="100">
        <v>88750000</v>
      </c>
      <c r="I13" s="101">
        <f>F13/C13*100</f>
        <v>104.41176470588236</v>
      </c>
      <c r="J13" s="102"/>
      <c r="K13" s="101">
        <f t="shared" si="2"/>
        <v>104.41176470588236</v>
      </c>
    </row>
    <row r="14" spans="1:11" ht="30">
      <c r="A14" s="81">
        <v>5</v>
      </c>
      <c r="B14" s="82" t="s">
        <v>54</v>
      </c>
      <c r="C14" s="98">
        <f t="shared" si="0"/>
        <v>97000000</v>
      </c>
      <c r="D14" s="99"/>
      <c r="E14" s="99">
        <v>97000000</v>
      </c>
      <c r="F14" s="100">
        <f t="shared" si="1"/>
        <v>175561000</v>
      </c>
      <c r="G14" s="100"/>
      <c r="H14" s="100">
        <v>175561000</v>
      </c>
      <c r="I14" s="101">
        <f>F14/C14*100</f>
        <v>180.99072164948453</v>
      </c>
      <c r="J14" s="102"/>
      <c r="K14" s="101">
        <f t="shared" si="2"/>
        <v>180.99072164948453</v>
      </c>
    </row>
    <row r="15" spans="1:11" ht="16.5">
      <c r="A15" s="81">
        <v>6</v>
      </c>
      <c r="B15" s="82" t="s">
        <v>55</v>
      </c>
      <c r="C15" s="98">
        <f t="shared" si="0"/>
        <v>30000000</v>
      </c>
      <c r="D15" s="99"/>
      <c r="E15" s="99">
        <v>30000000</v>
      </c>
      <c r="F15" s="100">
        <f t="shared" si="1"/>
        <v>1850000</v>
      </c>
      <c r="G15" s="100"/>
      <c r="H15" s="100">
        <v>1850000</v>
      </c>
      <c r="I15" s="101">
        <f>F15/C15*100</f>
        <v>6.166666666666667</v>
      </c>
      <c r="J15" s="102"/>
      <c r="K15" s="101">
        <f t="shared" si="2"/>
        <v>6.166666666666667</v>
      </c>
    </row>
    <row r="16" spans="1:11" ht="16.5">
      <c r="A16" s="81">
        <v>7</v>
      </c>
      <c r="B16" s="82" t="s">
        <v>56</v>
      </c>
      <c r="C16" s="98">
        <f t="shared" si="0"/>
        <v>35000000</v>
      </c>
      <c r="D16" s="99"/>
      <c r="E16" s="99">
        <v>35000000</v>
      </c>
      <c r="F16" s="100">
        <f t="shared" si="1"/>
        <v>13500000</v>
      </c>
      <c r="G16" s="100"/>
      <c r="H16" s="100">
        <v>13500000</v>
      </c>
      <c r="I16" s="101"/>
      <c r="J16" s="102"/>
      <c r="K16" s="101">
        <f t="shared" si="2"/>
        <v>38.57142857142858</v>
      </c>
    </row>
    <row r="17" spans="1:11" ht="16.5">
      <c r="A17" s="81">
        <v>8</v>
      </c>
      <c r="B17" s="82" t="s">
        <v>57</v>
      </c>
      <c r="C17" s="98">
        <f t="shared" si="0"/>
        <v>840619000</v>
      </c>
      <c r="D17" s="99">
        <v>7926214000</v>
      </c>
      <c r="E17" s="99">
        <v>840619000</v>
      </c>
      <c r="F17" s="100">
        <f t="shared" si="1"/>
        <v>1137278000</v>
      </c>
      <c r="G17" s="100">
        <v>7926214000</v>
      </c>
      <c r="H17" s="100">
        <v>1137278000</v>
      </c>
      <c r="I17" s="101">
        <f>F17/C17*100</f>
        <v>135.29054185070763</v>
      </c>
      <c r="J17" s="102"/>
      <c r="K17" s="101">
        <f t="shared" si="2"/>
        <v>135.29054185070763</v>
      </c>
    </row>
    <row r="18" spans="1:11" ht="30">
      <c r="A18" s="81">
        <v>9</v>
      </c>
      <c r="B18" s="82" t="s">
        <v>73</v>
      </c>
      <c r="C18" s="98">
        <f t="shared" si="0"/>
        <v>1150340000</v>
      </c>
      <c r="D18" s="99"/>
      <c r="E18" s="99">
        <v>1150340000</v>
      </c>
      <c r="F18" s="100">
        <f t="shared" si="1"/>
        <v>1135079992</v>
      </c>
      <c r="G18" s="100"/>
      <c r="H18" s="100">
        <v>1135079992</v>
      </c>
      <c r="I18" s="101">
        <f>F18/C18*100</f>
        <v>98.67343498443938</v>
      </c>
      <c r="J18" s="102"/>
      <c r="K18" s="101">
        <f t="shared" si="2"/>
        <v>98.67343498443938</v>
      </c>
    </row>
    <row r="19" spans="1:11" ht="45">
      <c r="A19" s="81">
        <v>10</v>
      </c>
      <c r="B19" s="82" t="s">
        <v>58</v>
      </c>
      <c r="C19" s="98">
        <f t="shared" si="0"/>
        <v>3996541000</v>
      </c>
      <c r="D19" s="99">
        <v>355638000</v>
      </c>
      <c r="E19" s="99">
        <v>3996541000</v>
      </c>
      <c r="F19" s="100">
        <f t="shared" si="1"/>
        <v>4881025214</v>
      </c>
      <c r="G19" s="100">
        <v>355638000</v>
      </c>
      <c r="H19" s="100">
        <v>4881025214</v>
      </c>
      <c r="I19" s="101">
        <f>F19/C19*100</f>
        <v>122.13124334268058</v>
      </c>
      <c r="J19" s="102"/>
      <c r="K19" s="101">
        <f t="shared" si="2"/>
        <v>122.13124334268058</v>
      </c>
    </row>
    <row r="20" spans="1:11" ht="16.5">
      <c r="A20" s="81">
        <v>11</v>
      </c>
      <c r="B20" s="82" t="s">
        <v>59</v>
      </c>
      <c r="C20" s="98">
        <f t="shared" si="0"/>
        <v>766500000</v>
      </c>
      <c r="D20" s="99"/>
      <c r="E20" s="99">
        <v>766500000</v>
      </c>
      <c r="F20" s="100">
        <f t="shared" si="1"/>
        <v>757401324</v>
      </c>
      <c r="G20" s="100"/>
      <c r="H20" s="100">
        <v>757401324</v>
      </c>
      <c r="I20" s="101">
        <f>F20/C20*100</f>
        <v>98.81295812133072</v>
      </c>
      <c r="J20" s="102"/>
      <c r="K20" s="101">
        <f t="shared" si="2"/>
        <v>98.81295812133072</v>
      </c>
    </row>
    <row r="21" spans="1:11" ht="16.5">
      <c r="A21" s="81">
        <v>12</v>
      </c>
      <c r="B21" s="82" t="s">
        <v>60</v>
      </c>
      <c r="C21" s="98">
        <f t="shared" si="0"/>
        <v>10000000</v>
      </c>
      <c r="D21" s="99"/>
      <c r="E21" s="99">
        <v>10000000</v>
      </c>
      <c r="F21" s="100">
        <f t="shared" si="1"/>
        <v>10000000</v>
      </c>
      <c r="G21" s="100"/>
      <c r="H21" s="100">
        <v>10000000</v>
      </c>
      <c r="I21" s="101"/>
      <c r="J21" s="102"/>
      <c r="K21" s="101">
        <f t="shared" si="2"/>
        <v>100</v>
      </c>
    </row>
    <row r="22" spans="1:11" ht="30">
      <c r="A22" s="81"/>
      <c r="B22" s="82" t="s">
        <v>102</v>
      </c>
      <c r="C22" s="98">
        <f t="shared" si="0"/>
        <v>82609000</v>
      </c>
      <c r="D22" s="99"/>
      <c r="E22" s="99">
        <v>82609000</v>
      </c>
      <c r="F22" s="100">
        <f t="shared" si="1"/>
        <v>2054507460</v>
      </c>
      <c r="G22" s="100"/>
      <c r="H22" s="100">
        <v>2054507460</v>
      </c>
      <c r="I22" s="101"/>
      <c r="J22" s="102"/>
      <c r="K22" s="101">
        <f t="shared" si="2"/>
        <v>2487.0261835877445</v>
      </c>
    </row>
    <row r="23" spans="1:11" ht="16.5">
      <c r="A23" s="81">
        <v>13</v>
      </c>
      <c r="B23" s="82" t="s">
        <v>61</v>
      </c>
      <c r="C23" s="98">
        <f t="shared" si="0"/>
        <v>135000000</v>
      </c>
      <c r="D23" s="99"/>
      <c r="E23" s="99">
        <v>135000000</v>
      </c>
      <c r="F23" s="100">
        <f t="shared" si="1"/>
        <v>0</v>
      </c>
      <c r="G23" s="100"/>
      <c r="H23" s="100"/>
      <c r="I23" s="101"/>
      <c r="J23" s="102"/>
      <c r="K23" s="101"/>
    </row>
    <row r="24" spans="1:11" ht="45" customHeight="1">
      <c r="A24" s="89">
        <v>14</v>
      </c>
      <c r="B24" s="90" t="s">
        <v>96</v>
      </c>
      <c r="C24" s="103" t="s">
        <v>97</v>
      </c>
      <c r="D24" s="104"/>
      <c r="E24" s="104"/>
      <c r="F24" s="105">
        <f t="shared" si="1"/>
        <v>409131410</v>
      </c>
      <c r="G24" s="106"/>
      <c r="H24" s="105">
        <v>409131410</v>
      </c>
      <c r="I24" s="107"/>
      <c r="J24" s="106"/>
      <c r="K24" s="107"/>
    </row>
  </sheetData>
  <sheetProtection/>
  <mergeCells count="9">
    <mergeCell ref="I1:K1"/>
    <mergeCell ref="A1:B1"/>
    <mergeCell ref="F5:H5"/>
    <mergeCell ref="I5:K5"/>
    <mergeCell ref="A2:K2"/>
    <mergeCell ref="A3:K3"/>
    <mergeCell ref="A5:A6"/>
    <mergeCell ref="B5:B6"/>
    <mergeCell ref="C5:E5"/>
  </mergeCells>
  <printOptions/>
  <pageMargins left="0.25" right="0" top="0.25" bottom="0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6">
      <selection activeCell="L29" sqref="L29"/>
    </sheetView>
  </sheetViews>
  <sheetFormatPr defaultColWidth="9.140625" defaultRowHeight="15"/>
  <cols>
    <col min="1" max="1" width="45.8515625" style="7" customWidth="1"/>
    <col min="2" max="2" width="11.57421875" style="7" customWidth="1"/>
    <col min="3" max="3" width="14.8515625" style="7" customWidth="1"/>
    <col min="4" max="4" width="16.8515625" style="7" customWidth="1"/>
    <col min="5" max="5" width="12.140625" style="7" customWidth="1"/>
    <col min="6" max="6" width="12.00390625" style="7" customWidth="1"/>
    <col min="7" max="7" width="10.140625" style="7" customWidth="1"/>
    <col min="8" max="8" width="14.421875" style="7" bestFit="1" customWidth="1"/>
    <col min="9" max="9" width="11.421875" style="7" customWidth="1"/>
    <col min="10" max="16384" width="9.140625" style="7" customWidth="1"/>
  </cols>
  <sheetData>
    <row r="1" spans="1:9" ht="20.25" customHeight="1">
      <c r="A1" s="145" t="s">
        <v>72</v>
      </c>
      <c r="B1" s="145"/>
      <c r="C1" s="146" t="s">
        <v>98</v>
      </c>
      <c r="D1" s="146"/>
      <c r="E1" s="146"/>
      <c r="F1" s="146"/>
      <c r="G1" s="146"/>
      <c r="H1" s="146"/>
      <c r="I1" s="146"/>
    </row>
    <row r="2" ht="16.5">
      <c r="A2" s="10"/>
    </row>
    <row r="3" spans="1:9" ht="16.5">
      <c r="A3" s="148" t="s">
        <v>114</v>
      </c>
      <c r="B3" s="148"/>
      <c r="C3" s="148"/>
      <c r="D3" s="148"/>
      <c r="E3" s="148"/>
      <c r="F3" s="148"/>
      <c r="G3" s="148"/>
      <c r="H3" s="148"/>
      <c r="I3" s="148"/>
    </row>
    <row r="4" spans="1:9" ht="16.5">
      <c r="A4" s="152" t="s">
        <v>112</v>
      </c>
      <c r="B4" s="152"/>
      <c r="C4" s="152"/>
      <c r="D4" s="152"/>
      <c r="E4" s="152"/>
      <c r="F4" s="152"/>
      <c r="G4" s="152"/>
      <c r="H4" s="152"/>
      <c r="I4" s="152"/>
    </row>
    <row r="5" spans="4:9" ht="16.5">
      <c r="D5" s="154" t="s">
        <v>74</v>
      </c>
      <c r="E5" s="154"/>
      <c r="F5" s="154"/>
      <c r="G5" s="154"/>
      <c r="H5" s="154"/>
      <c r="I5" s="154"/>
    </row>
    <row r="6" spans="1:9" s="15" customFormat="1" ht="16.5" customHeight="1">
      <c r="A6" s="155" t="s">
        <v>62</v>
      </c>
      <c r="B6" s="155" t="s">
        <v>63</v>
      </c>
      <c r="C6" s="155" t="s">
        <v>64</v>
      </c>
      <c r="D6" s="155"/>
      <c r="E6" s="155" t="s">
        <v>103</v>
      </c>
      <c r="F6" s="155" t="s">
        <v>115</v>
      </c>
      <c r="G6" s="155"/>
      <c r="H6" s="155"/>
      <c r="I6" s="155"/>
    </row>
    <row r="7" spans="1:9" s="15" customFormat="1" ht="24" customHeight="1">
      <c r="A7" s="155"/>
      <c r="B7" s="155"/>
      <c r="C7" s="155"/>
      <c r="D7" s="155"/>
      <c r="E7" s="155"/>
      <c r="F7" s="155" t="s">
        <v>65</v>
      </c>
      <c r="G7" s="155" t="s">
        <v>66</v>
      </c>
      <c r="H7" s="155" t="s">
        <v>67</v>
      </c>
      <c r="I7" s="155"/>
    </row>
    <row r="8" spans="1:9" s="15" customFormat="1" ht="25.5">
      <c r="A8" s="155"/>
      <c r="B8" s="155"/>
      <c r="C8" s="16" t="s">
        <v>65</v>
      </c>
      <c r="D8" s="16" t="s">
        <v>68</v>
      </c>
      <c r="E8" s="155"/>
      <c r="F8" s="155"/>
      <c r="G8" s="155"/>
      <c r="H8" s="16" t="s">
        <v>69</v>
      </c>
      <c r="I8" s="16" t="s">
        <v>70</v>
      </c>
    </row>
    <row r="9" spans="1:9" s="15" customFormat="1" ht="21.75" customHeight="1">
      <c r="A9" s="16" t="s">
        <v>45</v>
      </c>
      <c r="B9" s="16"/>
      <c r="C9" s="32">
        <f>C10+C18+C26+C28+C31+C40</f>
        <v>53645008</v>
      </c>
      <c r="D9" s="32">
        <f aca="true" t="shared" si="0" ref="D9:I9">D10+D18+D26+D28+D31+D40</f>
        <v>0</v>
      </c>
      <c r="E9" s="32">
        <f t="shared" si="0"/>
        <v>0</v>
      </c>
      <c r="F9" s="32">
        <f t="shared" si="0"/>
        <v>8313232</v>
      </c>
      <c r="G9" s="32">
        <f t="shared" si="0"/>
        <v>0</v>
      </c>
      <c r="H9" s="32">
        <f t="shared" si="0"/>
        <v>8313232</v>
      </c>
      <c r="I9" s="32">
        <f t="shared" si="0"/>
        <v>0</v>
      </c>
    </row>
    <row r="10" spans="1:9" s="13" customFormat="1" ht="29.25" customHeight="1">
      <c r="A10" s="121" t="s">
        <v>116</v>
      </c>
      <c r="B10" s="18"/>
      <c r="C10" s="135">
        <f>SUM(C11:C17)</f>
        <v>20238389</v>
      </c>
      <c r="D10" s="109">
        <f>SUM(D11:D18)</f>
        <v>0</v>
      </c>
      <c r="E10" s="109">
        <f>SUM(E11:E18)</f>
        <v>0</v>
      </c>
      <c r="F10" s="135">
        <f>SUM(F11:F17)</f>
        <v>6117160</v>
      </c>
      <c r="G10" s="137">
        <f>SUM(G11:G18)</f>
        <v>0</v>
      </c>
      <c r="H10" s="134">
        <f>SUM(H11:H17)</f>
        <v>6117160</v>
      </c>
      <c r="I10" s="97"/>
    </row>
    <row r="11" spans="1:9" s="13" customFormat="1" ht="36.75" customHeight="1">
      <c r="A11" s="128" t="s">
        <v>117</v>
      </c>
      <c r="B11" s="19">
        <v>2020</v>
      </c>
      <c r="C11" s="132">
        <v>1013499</v>
      </c>
      <c r="D11" s="19"/>
      <c r="E11" s="111"/>
      <c r="F11" s="135">
        <f>H11</f>
        <v>113130</v>
      </c>
      <c r="G11" s="138"/>
      <c r="H11" s="133">
        <v>113130</v>
      </c>
      <c r="I11" s="31"/>
    </row>
    <row r="12" spans="1:9" s="13" customFormat="1" ht="40.5" customHeight="1">
      <c r="A12" s="128" t="s">
        <v>118</v>
      </c>
      <c r="B12" s="19">
        <v>2020</v>
      </c>
      <c r="C12" s="132">
        <v>1057468</v>
      </c>
      <c r="D12" s="19"/>
      <c r="E12" s="111"/>
      <c r="F12" s="135">
        <f aca="true" t="shared" si="1" ref="F12:F17">H12</f>
        <v>172260</v>
      </c>
      <c r="G12" s="138"/>
      <c r="H12" s="133">
        <v>172260</v>
      </c>
      <c r="I12" s="31"/>
    </row>
    <row r="13" spans="1:9" s="13" customFormat="1" ht="37.5" customHeight="1">
      <c r="A13" s="128" t="s">
        <v>119</v>
      </c>
      <c r="B13" s="19">
        <v>2020</v>
      </c>
      <c r="C13" s="132">
        <v>1051412</v>
      </c>
      <c r="D13" s="19"/>
      <c r="E13" s="111"/>
      <c r="F13" s="135">
        <f t="shared" si="1"/>
        <v>145260</v>
      </c>
      <c r="G13" s="138"/>
      <c r="H13" s="133">
        <v>145260</v>
      </c>
      <c r="I13" s="31"/>
    </row>
    <row r="14" spans="1:9" s="13" customFormat="1" ht="36.75" customHeight="1">
      <c r="A14" s="128" t="s">
        <v>120</v>
      </c>
      <c r="B14" s="19">
        <v>2020</v>
      </c>
      <c r="C14" s="132">
        <v>1072959</v>
      </c>
      <c r="D14" s="19"/>
      <c r="E14" s="110"/>
      <c r="F14" s="135">
        <f t="shared" si="1"/>
        <v>164700</v>
      </c>
      <c r="G14" s="138"/>
      <c r="H14" s="133">
        <v>164700</v>
      </c>
      <c r="I14" s="31"/>
    </row>
    <row r="15" spans="1:9" s="13" customFormat="1" ht="36.75" customHeight="1">
      <c r="A15" s="128" t="s">
        <v>121</v>
      </c>
      <c r="B15" s="19">
        <v>2020</v>
      </c>
      <c r="C15" s="132">
        <v>743464</v>
      </c>
      <c r="D15" s="19"/>
      <c r="E15" s="112"/>
      <c r="F15" s="135">
        <f t="shared" si="1"/>
        <v>108540</v>
      </c>
      <c r="G15" s="138"/>
      <c r="H15" s="133">
        <v>108540</v>
      </c>
      <c r="I15" s="31"/>
    </row>
    <row r="16" spans="1:9" s="13" customFormat="1" ht="39" customHeight="1">
      <c r="A16" s="128" t="s">
        <v>122</v>
      </c>
      <c r="B16" s="19">
        <v>2020</v>
      </c>
      <c r="C16" s="132">
        <v>808513</v>
      </c>
      <c r="D16" s="19"/>
      <c r="E16" s="113"/>
      <c r="F16" s="135">
        <f t="shared" si="1"/>
        <v>108270</v>
      </c>
      <c r="G16" s="138"/>
      <c r="H16" s="133">
        <v>108270</v>
      </c>
      <c r="I16" s="31"/>
    </row>
    <row r="17" spans="1:9" s="13" customFormat="1" ht="42" customHeight="1">
      <c r="A17" s="128" t="s">
        <v>123</v>
      </c>
      <c r="B17" s="19">
        <v>2021</v>
      </c>
      <c r="C17" s="132">
        <v>14491074</v>
      </c>
      <c r="D17" s="19"/>
      <c r="E17" s="113"/>
      <c r="F17" s="135">
        <f t="shared" si="1"/>
        <v>5305000</v>
      </c>
      <c r="G17" s="139">
        <f>SUM(G18:G34)</f>
        <v>0</v>
      </c>
      <c r="H17" s="133">
        <v>5305000</v>
      </c>
      <c r="I17" s="31"/>
    </row>
    <row r="18" spans="1:9" s="13" customFormat="1" ht="25.5" customHeight="1">
      <c r="A18" s="121" t="s">
        <v>105</v>
      </c>
      <c r="B18" s="19"/>
      <c r="C18" s="134">
        <f>SUM(C19:C25)</f>
        <v>6052377</v>
      </c>
      <c r="D18" s="19"/>
      <c r="E18" s="113"/>
      <c r="F18" s="135">
        <f>SUM(F19:F25)</f>
        <v>732983</v>
      </c>
      <c r="G18" s="138"/>
      <c r="H18" s="134">
        <f>SUM(H19:H25)</f>
        <v>732983</v>
      </c>
      <c r="I18" s="31"/>
    </row>
    <row r="19" spans="1:9" s="13" customFormat="1" ht="21.75" customHeight="1">
      <c r="A19" s="122" t="s">
        <v>124</v>
      </c>
      <c r="B19" s="19">
        <v>2020</v>
      </c>
      <c r="C19" s="133">
        <v>932930</v>
      </c>
      <c r="D19" s="126">
        <f>SUM(D20:D23)</f>
        <v>0</v>
      </c>
      <c r="E19" s="126"/>
      <c r="F19" s="135">
        <f>H19</f>
        <v>26301</v>
      </c>
      <c r="G19" s="126">
        <f>SUM(G20:G23)</f>
        <v>0</v>
      </c>
      <c r="H19" s="133">
        <v>26301</v>
      </c>
      <c r="I19" s="31"/>
    </row>
    <row r="20" spans="1:9" s="13" customFormat="1" ht="27.75" customHeight="1">
      <c r="A20" s="123" t="s">
        <v>104</v>
      </c>
      <c r="B20" s="19">
        <v>2020</v>
      </c>
      <c r="C20" s="133">
        <v>1214008</v>
      </c>
      <c r="D20" s="19"/>
      <c r="E20" s="111"/>
      <c r="F20" s="135">
        <f aca="true" t="shared" si="2" ref="F20:F25">H20</f>
        <v>29942</v>
      </c>
      <c r="G20" s="138"/>
      <c r="H20" s="133">
        <v>29942</v>
      </c>
      <c r="I20" s="31"/>
    </row>
    <row r="21" spans="1:9" s="13" customFormat="1" ht="36.75" customHeight="1">
      <c r="A21" s="123" t="s">
        <v>125</v>
      </c>
      <c r="B21" s="19">
        <v>2020</v>
      </c>
      <c r="C21" s="133">
        <v>718425</v>
      </c>
      <c r="D21" s="19"/>
      <c r="E21" s="114"/>
      <c r="F21" s="135">
        <f t="shared" si="2"/>
        <v>221000</v>
      </c>
      <c r="G21" s="138"/>
      <c r="H21" s="133">
        <v>221000</v>
      </c>
      <c r="I21" s="31"/>
    </row>
    <row r="22" spans="1:9" s="13" customFormat="1" ht="27.75" customHeight="1">
      <c r="A22" s="123" t="s">
        <v>126</v>
      </c>
      <c r="B22" s="19">
        <v>2020</v>
      </c>
      <c r="C22" s="133">
        <v>207241</v>
      </c>
      <c r="D22" s="19"/>
      <c r="E22" s="111"/>
      <c r="F22" s="135">
        <f t="shared" si="2"/>
        <v>100000</v>
      </c>
      <c r="G22" s="138"/>
      <c r="H22" s="133">
        <v>100000</v>
      </c>
      <c r="I22" s="31"/>
    </row>
    <row r="23" spans="1:9" s="13" customFormat="1" ht="27.75" customHeight="1">
      <c r="A23" s="123" t="s">
        <v>127</v>
      </c>
      <c r="B23" s="19">
        <v>2019</v>
      </c>
      <c r="C23" s="133">
        <v>1010114</v>
      </c>
      <c r="D23" s="19"/>
      <c r="E23" s="111"/>
      <c r="F23" s="135">
        <f t="shared" si="2"/>
        <v>243840</v>
      </c>
      <c r="G23" s="138"/>
      <c r="H23" s="133">
        <v>243840</v>
      </c>
      <c r="I23" s="31"/>
    </row>
    <row r="24" spans="1:9" s="13" customFormat="1" ht="25.5" customHeight="1">
      <c r="A24" s="123" t="s">
        <v>128</v>
      </c>
      <c r="B24" s="19">
        <v>2019</v>
      </c>
      <c r="C24" s="133">
        <v>1061310</v>
      </c>
      <c r="D24" s="126">
        <f>SUM(D25:D31)</f>
        <v>0</v>
      </c>
      <c r="E24" s="126"/>
      <c r="F24" s="135">
        <f t="shared" si="2"/>
        <v>66102</v>
      </c>
      <c r="G24" s="126">
        <f>SUM(G25:G31)</f>
        <v>0</v>
      </c>
      <c r="H24" s="133">
        <v>66102</v>
      </c>
      <c r="I24" s="31"/>
    </row>
    <row r="25" spans="1:9" s="13" customFormat="1" ht="34.5" customHeight="1">
      <c r="A25" s="123" t="s">
        <v>129</v>
      </c>
      <c r="B25" s="19">
        <v>2019</v>
      </c>
      <c r="C25" s="133">
        <v>908349</v>
      </c>
      <c r="D25" s="19"/>
      <c r="E25" s="111"/>
      <c r="F25" s="135">
        <f t="shared" si="2"/>
        <v>45798</v>
      </c>
      <c r="G25" s="138"/>
      <c r="H25" s="133">
        <v>45798</v>
      </c>
      <c r="I25" s="31"/>
    </row>
    <row r="26" spans="1:9" s="13" customFormat="1" ht="24.75" customHeight="1">
      <c r="A26" s="121" t="s">
        <v>130</v>
      </c>
      <c r="B26" s="19"/>
      <c r="C26" s="131">
        <f>C27</f>
        <v>468425</v>
      </c>
      <c r="D26" s="19"/>
      <c r="E26" s="114"/>
      <c r="F26" s="135">
        <f>F27</f>
        <v>234168</v>
      </c>
      <c r="G26" s="138"/>
      <c r="H26" s="134">
        <f>SUM(H27:H27)</f>
        <v>234168</v>
      </c>
      <c r="I26" s="31"/>
    </row>
    <row r="27" spans="1:9" s="13" customFormat="1" ht="33" customHeight="1">
      <c r="A27" s="124" t="s">
        <v>131</v>
      </c>
      <c r="B27" s="19">
        <v>2019</v>
      </c>
      <c r="C27" s="133">
        <v>468425</v>
      </c>
      <c r="D27" s="19"/>
      <c r="E27" s="111"/>
      <c r="F27" s="135">
        <f>H27</f>
        <v>234168</v>
      </c>
      <c r="G27" s="138"/>
      <c r="H27" s="133">
        <v>234168</v>
      </c>
      <c r="I27" s="31"/>
    </row>
    <row r="28" spans="1:9" s="13" customFormat="1" ht="33.75" customHeight="1">
      <c r="A28" s="121" t="s">
        <v>132</v>
      </c>
      <c r="B28" s="19"/>
      <c r="C28" s="134">
        <f>SUM(C29:C30)</f>
        <v>6552912</v>
      </c>
      <c r="D28" s="19"/>
      <c r="E28" s="111"/>
      <c r="F28" s="135">
        <f>SUM(F29:F30)</f>
        <v>277160</v>
      </c>
      <c r="G28" s="138"/>
      <c r="H28" s="134">
        <f>SUM(H29:H30)</f>
        <v>277160</v>
      </c>
      <c r="I28" s="31"/>
    </row>
    <row r="29" spans="1:9" s="13" customFormat="1" ht="36" customHeight="1">
      <c r="A29" s="122" t="s">
        <v>106</v>
      </c>
      <c r="B29" s="19">
        <v>2016</v>
      </c>
      <c r="C29" s="133">
        <v>5747000</v>
      </c>
      <c r="D29" s="19"/>
      <c r="E29" s="114"/>
      <c r="F29" s="135">
        <f>H29</f>
        <v>30930</v>
      </c>
      <c r="G29" s="138"/>
      <c r="H29" s="133">
        <v>30930</v>
      </c>
      <c r="I29" s="31"/>
    </row>
    <row r="30" spans="1:9" s="13" customFormat="1" ht="71.25" customHeight="1">
      <c r="A30" s="123" t="s">
        <v>133</v>
      </c>
      <c r="B30" s="19">
        <v>2021</v>
      </c>
      <c r="C30" s="133">
        <v>805912</v>
      </c>
      <c r="D30" s="19"/>
      <c r="E30" s="111"/>
      <c r="F30" s="135">
        <f>H30</f>
        <v>246230</v>
      </c>
      <c r="G30" s="138"/>
      <c r="H30" s="133">
        <v>246230</v>
      </c>
      <c r="I30" s="31"/>
    </row>
    <row r="31" spans="1:9" s="13" customFormat="1" ht="31.5" customHeight="1">
      <c r="A31" s="125" t="s">
        <v>101</v>
      </c>
      <c r="B31" s="19"/>
      <c r="C31" s="134">
        <f>SUM(C32:C39)</f>
        <v>20119544</v>
      </c>
      <c r="D31" s="19"/>
      <c r="E31" s="114"/>
      <c r="F31" s="135">
        <f>SUM(F32:F39)</f>
        <v>939761</v>
      </c>
      <c r="G31" s="138"/>
      <c r="H31" s="134">
        <f>SUM(H32:H39)</f>
        <v>939761</v>
      </c>
      <c r="I31" s="31"/>
    </row>
    <row r="32" spans="1:9" s="13" customFormat="1" ht="26.25" customHeight="1">
      <c r="A32" s="123" t="s">
        <v>126</v>
      </c>
      <c r="B32" s="19">
        <v>2020</v>
      </c>
      <c r="C32" s="133">
        <v>207241</v>
      </c>
      <c r="D32" s="127">
        <f>SUM(D33:D36)</f>
        <v>0</v>
      </c>
      <c r="E32" s="127"/>
      <c r="F32" s="135">
        <f>H32</f>
        <v>86960</v>
      </c>
      <c r="G32" s="127">
        <f>SUM(G33:G36)</f>
        <v>0</v>
      </c>
      <c r="H32" s="133">
        <v>86960</v>
      </c>
      <c r="I32" s="31"/>
    </row>
    <row r="33" spans="1:9" s="13" customFormat="1" ht="72.75" customHeight="1">
      <c r="A33" s="123" t="s">
        <v>133</v>
      </c>
      <c r="B33" s="19">
        <v>2021</v>
      </c>
      <c r="C33" s="133">
        <v>805912</v>
      </c>
      <c r="D33" s="19"/>
      <c r="E33" s="119"/>
      <c r="F33" s="135">
        <f aca="true" t="shared" si="3" ref="F33:F39">H33</f>
        <v>28943</v>
      </c>
      <c r="G33" s="138"/>
      <c r="H33" s="133">
        <v>28943</v>
      </c>
      <c r="I33" s="31"/>
    </row>
    <row r="34" spans="1:9" s="13" customFormat="1" ht="42" customHeight="1">
      <c r="A34" s="123" t="s">
        <v>134</v>
      </c>
      <c r="B34" s="19">
        <v>2021</v>
      </c>
      <c r="C34" s="133">
        <v>1107365</v>
      </c>
      <c r="D34" s="19"/>
      <c r="E34" s="110"/>
      <c r="F34" s="135">
        <f t="shared" si="3"/>
        <v>55638</v>
      </c>
      <c r="G34" s="138"/>
      <c r="H34" s="133">
        <v>55638</v>
      </c>
      <c r="I34" s="31"/>
    </row>
    <row r="35" spans="1:9" s="13" customFormat="1" ht="51" customHeight="1">
      <c r="A35" s="123" t="s">
        <v>135</v>
      </c>
      <c r="B35" s="19">
        <v>2021</v>
      </c>
      <c r="C35" s="133">
        <v>197350</v>
      </c>
      <c r="D35" s="19"/>
      <c r="E35" s="112"/>
      <c r="F35" s="135">
        <f t="shared" si="3"/>
        <v>168220</v>
      </c>
      <c r="G35" s="140">
        <f>SUM(G36:G41)</f>
        <v>0</v>
      </c>
      <c r="H35" s="133">
        <v>168220</v>
      </c>
      <c r="I35" s="31"/>
    </row>
    <row r="36" spans="1:9" s="13" customFormat="1" ht="33" customHeight="1">
      <c r="A36" s="123" t="s">
        <v>136</v>
      </c>
      <c r="B36" s="19">
        <v>2020</v>
      </c>
      <c r="C36" s="133">
        <v>649470</v>
      </c>
      <c r="D36" s="19"/>
      <c r="E36" s="111"/>
      <c r="F36" s="135">
        <f t="shared" si="3"/>
        <v>100000</v>
      </c>
      <c r="G36" s="138"/>
      <c r="H36" s="133">
        <v>100000</v>
      </c>
      <c r="I36" s="31"/>
    </row>
    <row r="37" spans="1:9" s="13" customFormat="1" ht="33" customHeight="1">
      <c r="A37" s="123" t="s">
        <v>137</v>
      </c>
      <c r="B37" s="19"/>
      <c r="C37" s="133">
        <v>1493816</v>
      </c>
      <c r="D37" s="127">
        <f>SUM(D38:D41)</f>
        <v>0</v>
      </c>
      <c r="E37" s="127"/>
      <c r="F37" s="135">
        <f t="shared" si="3"/>
        <v>200000</v>
      </c>
      <c r="G37" s="127">
        <f>SUM(G38:G41)</f>
        <v>0</v>
      </c>
      <c r="H37" s="133">
        <v>200000</v>
      </c>
      <c r="I37" s="31"/>
    </row>
    <row r="38" spans="1:9" s="13" customFormat="1" ht="45.75" customHeight="1">
      <c r="A38" s="123" t="s">
        <v>123</v>
      </c>
      <c r="B38" s="19">
        <v>2021</v>
      </c>
      <c r="C38" s="133">
        <v>14491074</v>
      </c>
      <c r="D38" s="19"/>
      <c r="E38" s="111"/>
      <c r="F38" s="135">
        <f t="shared" si="3"/>
        <v>100000</v>
      </c>
      <c r="G38" s="138"/>
      <c r="H38" s="133">
        <v>100000</v>
      </c>
      <c r="I38" s="31"/>
    </row>
    <row r="39" spans="1:9" s="13" customFormat="1" ht="60.75" customHeight="1">
      <c r="A39" s="123" t="s">
        <v>138</v>
      </c>
      <c r="B39" s="19">
        <v>2020</v>
      </c>
      <c r="C39" s="133">
        <v>1167316</v>
      </c>
      <c r="D39" s="19"/>
      <c r="E39" s="111"/>
      <c r="F39" s="135">
        <f t="shared" si="3"/>
        <v>200000</v>
      </c>
      <c r="G39" s="138"/>
      <c r="H39" s="133">
        <v>200000</v>
      </c>
      <c r="I39" s="31"/>
    </row>
    <row r="40" spans="1:9" s="13" customFormat="1" ht="28.5" customHeight="1">
      <c r="A40" s="121" t="s">
        <v>107</v>
      </c>
      <c r="B40" s="19"/>
      <c r="C40" s="134">
        <f>C41</f>
        <v>213361</v>
      </c>
      <c r="D40" s="19"/>
      <c r="E40" s="111"/>
      <c r="F40" s="135">
        <f>F41</f>
        <v>12000</v>
      </c>
      <c r="G40" s="138"/>
      <c r="H40" s="134">
        <f>H41</f>
        <v>12000</v>
      </c>
      <c r="I40" s="31"/>
    </row>
    <row r="41" spans="1:9" s="13" customFormat="1" ht="54.75" customHeight="1">
      <c r="A41" s="129" t="s">
        <v>139</v>
      </c>
      <c r="B41" s="108">
        <v>2019</v>
      </c>
      <c r="C41" s="136">
        <v>213361</v>
      </c>
      <c r="D41" s="108"/>
      <c r="E41" s="115"/>
      <c r="F41" s="141">
        <f>H41</f>
        <v>12000</v>
      </c>
      <c r="G41" s="142"/>
      <c r="H41" s="136">
        <v>12000</v>
      </c>
      <c r="I41" s="130"/>
    </row>
  </sheetData>
  <sheetProtection/>
  <mergeCells count="13">
    <mergeCell ref="F7:F8"/>
    <mergeCell ref="G7:G8"/>
    <mergeCell ref="H7:I7"/>
    <mergeCell ref="A1:B1"/>
    <mergeCell ref="C1:I1"/>
    <mergeCell ref="A3:I3"/>
    <mergeCell ref="A4:I4"/>
    <mergeCell ref="D5:I5"/>
    <mergeCell ref="A6:A8"/>
    <mergeCell ref="B6:B8"/>
    <mergeCell ref="C6:D7"/>
    <mergeCell ref="E6:E8"/>
    <mergeCell ref="F6:I6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2022-07-25T09:37:34Z</dcterms:modified>
  <cp:category/>
  <cp:version/>
  <cp:contentType/>
  <cp:contentStatus/>
</cp:coreProperties>
</file>